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0" yWindow="510" windowWidth="17895" windowHeight="10680" activeTab="1"/>
  </bookViews>
  <sheets>
    <sheet name="прогноз основых характер. город" sheetId="1" r:id="rId1"/>
    <sheet name="прогноз основых характерист пос" sheetId="2" r:id="rId2"/>
    <sheet name="свод поселений" sheetId="3" r:id="rId3"/>
  </sheets>
  <definedNames>
    <definedName name="_xlnm.Print_Area" localSheetId="0">'прогноз основых характер. город'!$A$1:$E$27</definedName>
    <definedName name="_xlnm.Print_Area" localSheetId="1">'прогноз основых характерист пос'!$A$1:$E$28</definedName>
    <definedName name="_xlnm.Print_Area" localSheetId="2">'свод поселений'!$A$1:$E$28</definedName>
  </definedNames>
  <calcPr calcId="125725"/>
</workbook>
</file>

<file path=xl/calcChain.xml><?xml version="1.0" encoding="utf-8"?>
<calcChain xmlns="http://schemas.openxmlformats.org/spreadsheetml/2006/main">
  <c r="E23" i="2"/>
  <c r="D23"/>
  <c r="C23"/>
  <c r="E26"/>
  <c r="D26"/>
  <c r="C26"/>
  <c r="E25"/>
  <c r="D25"/>
  <c r="C25"/>
  <c r="D24"/>
  <c r="E24"/>
  <c r="C24"/>
  <c r="D22"/>
  <c r="C22"/>
  <c r="D21"/>
  <c r="C21"/>
  <c r="E20"/>
  <c r="D20"/>
  <c r="C20"/>
  <c r="E19"/>
  <c r="D19"/>
  <c r="C19"/>
  <c r="E13" i="3"/>
  <c r="D13"/>
  <c r="C9" l="1"/>
  <c r="E16"/>
  <c r="C20" l="1"/>
  <c r="D20"/>
  <c r="E20"/>
  <c r="C16"/>
  <c r="D16"/>
  <c r="E26"/>
  <c r="E25"/>
  <c r="E24"/>
  <c r="E23"/>
  <c r="E22"/>
  <c r="E21"/>
  <c r="E19"/>
  <c r="D26"/>
  <c r="D25"/>
  <c r="D24"/>
  <c r="D23"/>
  <c r="D22"/>
  <c r="D21"/>
  <c r="D19"/>
  <c r="C26"/>
  <c r="C25"/>
  <c r="C24"/>
  <c r="C23"/>
  <c r="C22"/>
  <c r="C21"/>
  <c r="C19"/>
  <c r="E15" l="1"/>
  <c r="E14"/>
  <c r="E12"/>
  <c r="E11"/>
  <c r="E10"/>
  <c r="E9"/>
  <c r="D15"/>
  <c r="D14"/>
  <c r="D12"/>
  <c r="D11"/>
  <c r="D10"/>
  <c r="D9"/>
  <c r="C15"/>
  <c r="C14"/>
  <c r="C13"/>
  <c r="C12"/>
  <c r="C11"/>
  <c r="C10"/>
  <c r="E27"/>
  <c r="D27"/>
  <c r="C27"/>
  <c r="E8" i="2"/>
  <c r="D8"/>
  <c r="C8"/>
  <c r="E27"/>
  <c r="D27"/>
  <c r="C27"/>
  <c r="E17"/>
  <c r="D17"/>
  <c r="C17"/>
  <c r="D26" i="1"/>
  <c r="E26"/>
  <c r="C26"/>
  <c r="D8"/>
  <c r="D16" s="1"/>
  <c r="E8"/>
  <c r="E16" s="1"/>
  <c r="C8"/>
  <c r="C16" s="1"/>
  <c r="E8" i="3" l="1"/>
  <c r="E17" s="1"/>
  <c r="E28" s="1"/>
  <c r="D8"/>
  <c r="D17" s="1"/>
  <c r="D28" s="1"/>
  <c r="C8"/>
  <c r="E28" i="2"/>
  <c r="D28"/>
  <c r="C28"/>
  <c r="D27" i="1"/>
  <c r="E27"/>
  <c r="C27"/>
  <c r="C17" i="3" l="1"/>
  <c r="C28" s="1"/>
</calcChain>
</file>

<file path=xl/sharedStrings.xml><?xml version="1.0" encoding="utf-8"?>
<sst xmlns="http://schemas.openxmlformats.org/spreadsheetml/2006/main" count="136" uniqueCount="46">
  <si>
    <t xml:space="preserve"> рублей</t>
  </si>
  <si>
    <t>Код бюджетной классификации</t>
  </si>
  <si>
    <t>Наименование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</si>
  <si>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</si>
  <si>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</si>
  <si>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</si>
  <si>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</si>
  <si>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</si>
  <si>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</si>
  <si>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</si>
  <si>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</si>
  <si>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</si>
  <si>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</si>
  <si>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</si>
  <si>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</si>
  <si>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</si>
  <si>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</si>
  <si>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</si>
  <si>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</si>
  <si>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</si>
  <si>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</si>
  <si>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</si>
  <si>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</si>
  <si>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</si>
  <si>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</si>
  <si>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</si>
  <si>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</si>
  <si>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</si>
  <si>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</si>
  <si>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</si>
  <si>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</si>
  <si>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</si>
  <si>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</si>
  <si>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1000</t>
  </si>
  <si>
    <t>СОЦИАЛЬНАЯ ПОЛИТИКА</t>
  </si>
  <si>
    <t>1100</t>
  </si>
  <si>
    <t>ФИЗИЧЕСКАЯ КУЛЬТУРА И СПОРТ</t>
  </si>
  <si>
    <t>ИТОГО РАСХОДОВ</t>
  </si>
  <si>
    <t>ДЕФИЦИТ БЮДЖЕТА (-), ПРОФИЦИТ БЮДЖЕТА (+)</t>
  </si>
  <si>
    <t>Бюджет  поселения</t>
  </si>
  <si>
    <t>2025 год</t>
  </si>
  <si>
    <t>2026 год</t>
  </si>
  <si>
    <t>108 00000 00 0000 000</t>
  </si>
  <si>
    <t>ГОСПОШЛИНА</t>
  </si>
  <si>
    <t>ПРОГНОЗ ОСНОВНЫХ ХАРАКТЕРИСТИК БЮДЖЕТА ПОСЕЛЕНИЯ НА 2025 ГОД И НА ПЛАНОВЫЙ ПЕРИОД 2026 И 2027 ГОДОВ</t>
  </si>
  <si>
    <t>2027 год</t>
  </si>
</sst>
</file>

<file path=xl/styles.xml><?xml version="1.0" encoding="utf-8"?>
<styleSheet xmlns="http://schemas.openxmlformats.org/spreadsheetml/2006/main">
  <numFmts count="3">
    <numFmt numFmtId="164" formatCode="[$-419]General"/>
    <numFmt numFmtId="165" formatCode="[$-419]#,##0.00"/>
    <numFmt numFmtId="166" formatCode="#,##0.00&quot; &quot;[$руб.-419];[Red]&quot;-&quot;#,##0.00&quot; &quot;[$руб.-419]"/>
  </numFmts>
  <fonts count="11">
    <font>
      <sz val="11"/>
      <color theme="1"/>
      <name val="Arial"/>
      <family val="2"/>
      <charset val="204"/>
    </font>
    <font>
      <sz val="10"/>
      <color theme="1"/>
      <name val="Arial Cyr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7E4BD"/>
        <bgColor rgb="FFD7E4BD"/>
      </patternFill>
    </fill>
    <fill>
      <patternFill patternType="solid">
        <fgColor rgb="FFE6B9B8"/>
        <bgColor rgb="FFE6B9B8"/>
      </patternFill>
    </fill>
    <fill>
      <patternFill patternType="solid">
        <fgColor rgb="FFFCD5B5"/>
        <bgColor rgb="FFFCD5B5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0">
    <xf numFmtId="0" fontId="0" fillId="0" borderId="0"/>
    <xf numFmtId="164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  <xf numFmtId="165" fontId="4" fillId="0" borderId="1">
      <alignment horizontal="right"/>
    </xf>
    <xf numFmtId="165" fontId="4" fillId="0" borderId="1">
      <alignment horizontal="right"/>
    </xf>
    <xf numFmtId="164" fontId="5" fillId="0" borderId="0"/>
    <xf numFmtId="164" fontId="5" fillId="0" borderId="0"/>
  </cellStyleXfs>
  <cellXfs count="37">
    <xf numFmtId="0" fontId="0" fillId="0" borderId="0" xfId="0"/>
    <xf numFmtId="164" fontId="7" fillId="0" borderId="0" xfId="1" applyFont="1" applyFill="1" applyBorder="1" applyAlignment="1">
      <alignment vertical="center" wrapText="1"/>
    </xf>
    <xf numFmtId="164" fontId="7" fillId="2" borderId="2" xfId="1" applyFont="1" applyFill="1" applyBorder="1" applyAlignment="1">
      <alignment horizontal="center" vertical="center" wrapText="1"/>
    </xf>
    <xf numFmtId="164" fontId="8" fillId="0" borderId="2" xfId="1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center" vertical="center" wrapText="1"/>
    </xf>
    <xf numFmtId="164" fontId="6" fillId="3" borderId="2" xfId="1" applyFont="1" applyFill="1" applyBorder="1" applyAlignment="1">
      <alignment vertical="center" wrapText="1"/>
    </xf>
    <xf numFmtId="165" fontId="6" fillId="3" borderId="2" xfId="1" applyNumberFormat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vertical="center" wrapText="1"/>
    </xf>
    <xf numFmtId="49" fontId="7" fillId="0" borderId="2" xfId="1" applyNumberFormat="1" applyFont="1" applyFill="1" applyBorder="1" applyAlignment="1">
      <alignment horizontal="left" vertical="center" wrapText="1"/>
    </xf>
    <xf numFmtId="164" fontId="7" fillId="0" borderId="2" xfId="1" applyFont="1" applyFill="1" applyBorder="1" applyAlignment="1">
      <alignment horizontal="left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4" fontId="8" fillId="0" borderId="0" xfId="1" applyFont="1" applyFill="1" applyBorder="1" applyAlignment="1">
      <alignment vertical="center" wrapText="1"/>
    </xf>
    <xf numFmtId="49" fontId="6" fillId="3" borderId="2" xfId="1" applyNumberFormat="1" applyFont="1" applyFill="1" applyBorder="1" applyAlignment="1">
      <alignment horizontal="left" vertical="center" wrapText="1"/>
    </xf>
    <xf numFmtId="165" fontId="6" fillId="3" borderId="2" xfId="1" applyNumberFormat="1" applyFont="1" applyFill="1" applyBorder="1" applyAlignment="1">
      <alignment horizontal="center" vertical="center" wrapText="1"/>
    </xf>
    <xf numFmtId="165" fontId="7" fillId="4" borderId="2" xfId="1" applyNumberFormat="1" applyFont="1" applyFill="1" applyBorder="1" applyAlignment="1">
      <alignment horizontal="center" vertical="center"/>
    </xf>
    <xf numFmtId="49" fontId="7" fillId="0" borderId="2" xfId="1" applyNumberFormat="1" applyFont="1" applyFill="1" applyBorder="1" applyAlignment="1">
      <alignment horizontal="center" vertical="center" wrapText="1"/>
    </xf>
    <xf numFmtId="164" fontId="9" fillId="0" borderId="0" xfId="1" applyFont="1" applyFill="1" applyBorder="1" applyAlignment="1">
      <alignment vertical="center" wrapText="1"/>
    </xf>
    <xf numFmtId="165" fontId="7" fillId="5" borderId="2" xfId="1" applyNumberFormat="1" applyFont="1" applyFill="1" applyBorder="1" applyAlignment="1">
      <alignment horizontal="center" vertical="center"/>
    </xf>
    <xf numFmtId="164" fontId="7" fillId="2" borderId="0" xfId="1" applyFont="1" applyFill="1" applyBorder="1" applyAlignment="1">
      <alignment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0" fillId="4" borderId="2" xfId="1" applyNumberFormat="1" applyFont="1" applyFill="1" applyBorder="1" applyAlignment="1">
      <alignment horizontal="center" vertical="center"/>
    </xf>
    <xf numFmtId="165" fontId="10" fillId="5" borderId="2" xfId="1" applyNumberFormat="1" applyFont="1" applyFill="1" applyBorder="1" applyAlignment="1">
      <alignment horizontal="center" vertical="center"/>
    </xf>
    <xf numFmtId="164" fontId="7" fillId="4" borderId="3" xfId="1" applyFont="1" applyFill="1" applyBorder="1" applyAlignment="1">
      <alignment horizontal="left" vertical="center" wrapText="1"/>
    </xf>
    <xf numFmtId="164" fontId="7" fillId="4" borderId="4" xfId="1" applyFont="1" applyFill="1" applyBorder="1" applyAlignment="1">
      <alignment horizontal="left" vertical="center" wrapText="1"/>
    </xf>
    <xf numFmtId="164" fontId="6" fillId="0" borderId="3" xfId="1" applyFont="1" applyFill="1" applyBorder="1" applyAlignment="1">
      <alignment horizontal="center" vertical="center" wrapText="1"/>
    </xf>
    <xf numFmtId="164" fontId="6" fillId="0" borderId="5" xfId="1" applyFont="1" applyFill="1" applyBorder="1" applyAlignment="1">
      <alignment horizontal="center" vertical="center" wrapText="1"/>
    </xf>
    <xf numFmtId="164" fontId="7" fillId="5" borderId="3" xfId="1" applyFont="1" applyFill="1" applyBorder="1" applyAlignment="1">
      <alignment horizontal="left" vertical="center" wrapText="1"/>
    </xf>
    <xf numFmtId="164" fontId="7" fillId="5" borderId="4" xfId="1" applyFont="1" applyFill="1" applyBorder="1" applyAlignment="1">
      <alignment horizontal="left" vertical="center" wrapText="1"/>
    </xf>
    <xf numFmtId="164" fontId="6" fillId="0" borderId="0" xfId="1" applyFont="1" applyFill="1" applyBorder="1" applyAlignment="1">
      <alignment horizontal="center" vertical="center" wrapText="1"/>
    </xf>
    <xf numFmtId="164" fontId="7" fillId="0" borderId="7" xfId="1" applyFont="1" applyFill="1" applyBorder="1" applyAlignment="1">
      <alignment horizontal="right" vertical="center" wrapText="1"/>
    </xf>
    <xf numFmtId="164" fontId="7" fillId="0" borderId="8" xfId="1" applyFont="1" applyFill="1" applyBorder="1" applyAlignment="1">
      <alignment horizontal="right" vertical="center" wrapText="1"/>
    </xf>
    <xf numFmtId="164" fontId="7" fillId="0" borderId="6" xfId="1" applyFont="1" applyFill="1" applyBorder="1" applyAlignment="1">
      <alignment horizontal="center" vertical="center" wrapText="1"/>
    </xf>
    <xf numFmtId="164" fontId="7" fillId="0" borderId="1" xfId="1" applyFont="1" applyFill="1" applyBorder="1" applyAlignment="1">
      <alignment horizontal="center" vertical="center" wrapText="1"/>
    </xf>
    <xf numFmtId="164" fontId="7" fillId="0" borderId="3" xfId="1" applyFont="1" applyFill="1" applyBorder="1" applyAlignment="1">
      <alignment horizontal="center" vertical="center" wrapText="1"/>
    </xf>
    <xf numFmtId="164" fontId="7" fillId="0" borderId="5" xfId="1" applyFont="1" applyFill="1" applyBorder="1" applyAlignment="1">
      <alignment horizontal="center" vertical="center" wrapText="1"/>
    </xf>
    <xf numFmtId="164" fontId="7" fillId="0" borderId="4" xfId="1" applyFont="1" applyFill="1" applyBorder="1" applyAlignment="1">
      <alignment horizontal="center" vertical="center" wrapText="1"/>
    </xf>
  </cellXfs>
  <cellStyles count="10">
    <cellStyle name="Excel Built-in Normal" xfId="1"/>
    <cellStyle name="Heading" xfId="2"/>
    <cellStyle name="Heading1" xfId="3"/>
    <cellStyle name="Result" xfId="4"/>
    <cellStyle name="Result2" xfId="5"/>
    <cellStyle name="xl58" xfId="6"/>
    <cellStyle name="xl96" xfId="7"/>
    <cellStyle name="Обычный" xfId="0" builtinId="0" customBuiltin="1"/>
    <cellStyle name="Обычный 2" xfId="8"/>
    <cellStyle name="Обычн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7"/>
  <sheetViews>
    <sheetView workbookViewId="0">
      <selection activeCell="E12" sqref="E12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9" t="s">
        <v>44</v>
      </c>
      <c r="B1" s="29"/>
      <c r="C1" s="29"/>
      <c r="D1" s="29"/>
      <c r="E1" s="29"/>
    </row>
    <row r="2" spans="1:5" ht="14.25" customHeight="1">
      <c r="A2" s="29"/>
      <c r="B2" s="29"/>
      <c r="C2" s="29"/>
      <c r="D2" s="29"/>
      <c r="E2" s="29"/>
    </row>
    <row r="3" spans="1:5" ht="9.75" customHeight="1">
      <c r="A3" s="29"/>
      <c r="B3" s="29"/>
      <c r="C3" s="29"/>
      <c r="D3" s="29"/>
      <c r="E3" s="29"/>
    </row>
    <row r="4" spans="1:5" ht="24" customHeight="1">
      <c r="A4" s="30" t="s">
        <v>0</v>
      </c>
      <c r="B4" s="31"/>
      <c r="C4" s="31"/>
      <c r="D4" s="31"/>
      <c r="E4" s="31"/>
    </row>
    <row r="5" spans="1:5" ht="30.75" customHeight="1">
      <c r="A5" s="32" t="s">
        <v>1</v>
      </c>
      <c r="B5" s="32" t="s">
        <v>2</v>
      </c>
      <c r="C5" s="34" t="s">
        <v>39</v>
      </c>
      <c r="D5" s="35"/>
      <c r="E5" s="36"/>
    </row>
    <row r="6" spans="1:5" ht="22.5" customHeight="1">
      <c r="A6" s="33"/>
      <c r="B6" s="33"/>
      <c r="C6" s="2" t="s">
        <v>40</v>
      </c>
      <c r="D6" s="2" t="s">
        <v>41</v>
      </c>
      <c r="E6" s="2" t="s">
        <v>45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C9+C10+C11+C12+C13+C14</f>
        <v>26744600</v>
      </c>
      <c r="D8" s="6">
        <f>D9+D10+D11+D12+D13+D14</f>
        <v>28518200</v>
      </c>
      <c r="E8" s="6">
        <f>E9+E10+E11+E12+E13+E14</f>
        <v>30367700</v>
      </c>
    </row>
    <row r="9" spans="1:5" ht="35.25" customHeight="1">
      <c r="A9" s="8" t="s">
        <v>5</v>
      </c>
      <c r="B9" s="9" t="s">
        <v>6</v>
      </c>
      <c r="C9" s="10">
        <v>10251200</v>
      </c>
      <c r="D9" s="10">
        <v>11036800</v>
      </c>
      <c r="E9" s="10">
        <v>11847800</v>
      </c>
    </row>
    <row r="10" spans="1:5" ht="75.75" customHeight="1">
      <c r="A10" s="8" t="s">
        <v>7</v>
      </c>
      <c r="B10" s="9" t="s">
        <v>8</v>
      </c>
      <c r="C10" s="10">
        <v>2991400</v>
      </c>
      <c r="D10" s="10">
        <v>3025400</v>
      </c>
      <c r="E10" s="10">
        <v>3920900</v>
      </c>
    </row>
    <row r="11" spans="1:5" s="12" customFormat="1" ht="39" customHeight="1">
      <c r="A11" s="8" t="s">
        <v>9</v>
      </c>
      <c r="B11" s="9" t="s">
        <v>10</v>
      </c>
      <c r="C11" s="10">
        <v>656000</v>
      </c>
      <c r="D11" s="10">
        <v>696000</v>
      </c>
      <c r="E11" s="10">
        <v>744000</v>
      </c>
    </row>
    <row r="12" spans="1:5" ht="33.75" customHeight="1">
      <c r="A12" s="8" t="s">
        <v>11</v>
      </c>
      <c r="B12" s="9" t="s">
        <v>12</v>
      </c>
      <c r="C12" s="10">
        <v>10963000</v>
      </c>
      <c r="D12" s="10">
        <v>11996000</v>
      </c>
      <c r="E12" s="10">
        <v>12091000</v>
      </c>
    </row>
    <row r="13" spans="1:5" ht="86.25" customHeight="1">
      <c r="A13" s="8" t="s">
        <v>13</v>
      </c>
      <c r="B13" s="9" t="s">
        <v>14</v>
      </c>
      <c r="C13" s="10">
        <v>1383000</v>
      </c>
      <c r="D13" s="10">
        <v>1264000</v>
      </c>
      <c r="E13" s="10">
        <v>1264000</v>
      </c>
    </row>
    <row r="14" spans="1:5" s="12" customFormat="1" ht="60.75" customHeight="1">
      <c r="A14" s="8" t="s">
        <v>15</v>
      </c>
      <c r="B14" s="9" t="s">
        <v>16</v>
      </c>
      <c r="C14" s="10">
        <v>500000</v>
      </c>
      <c r="D14" s="10">
        <v>500000</v>
      </c>
      <c r="E14" s="10">
        <v>500000</v>
      </c>
    </row>
    <row r="15" spans="1:5" s="12" customFormat="1" ht="39.75" customHeight="1">
      <c r="A15" s="13" t="s">
        <v>17</v>
      </c>
      <c r="B15" s="5" t="s">
        <v>18</v>
      </c>
      <c r="C15" s="14">
        <v>14483490</v>
      </c>
      <c r="D15" s="14">
        <v>14558923</v>
      </c>
      <c r="E15" s="14">
        <v>14590130</v>
      </c>
    </row>
    <row r="16" spans="1:5" s="12" customFormat="1" ht="24" customHeight="1">
      <c r="A16" s="23" t="s">
        <v>19</v>
      </c>
      <c r="B16" s="24"/>
      <c r="C16" s="15">
        <f>C8+C15</f>
        <v>41228090</v>
      </c>
      <c r="D16" s="15">
        <f>D8+D15</f>
        <v>43077123</v>
      </c>
      <c r="E16" s="15">
        <f>E8+E15</f>
        <v>44957830</v>
      </c>
    </row>
    <row r="17" spans="1:5" s="12" customFormat="1" ht="36.75" customHeight="1">
      <c r="A17" s="25" t="s">
        <v>20</v>
      </c>
      <c r="B17" s="26"/>
      <c r="C17" s="26"/>
      <c r="D17" s="26"/>
      <c r="E17" s="26"/>
    </row>
    <row r="18" spans="1:5" s="7" customFormat="1" ht="36" customHeight="1">
      <c r="A18" s="16" t="s">
        <v>21</v>
      </c>
      <c r="B18" s="9" t="s">
        <v>22</v>
      </c>
      <c r="C18" s="20">
        <v>75924</v>
      </c>
      <c r="D18" s="20">
        <v>788879</v>
      </c>
      <c r="E18" s="20">
        <v>1581809</v>
      </c>
    </row>
    <row r="19" spans="1:5" s="12" customFormat="1" ht="19.5" customHeight="1">
      <c r="A19" s="16" t="s">
        <v>23</v>
      </c>
      <c r="B19" s="9" t="s">
        <v>24</v>
      </c>
      <c r="C19" s="20">
        <v>781468</v>
      </c>
      <c r="D19" s="20">
        <v>856901</v>
      </c>
      <c r="E19" s="20">
        <v>888108</v>
      </c>
    </row>
    <row r="20" spans="1:5" ht="63" customHeight="1">
      <c r="A20" s="16" t="s">
        <v>25</v>
      </c>
      <c r="B20" s="9" t="s">
        <v>26</v>
      </c>
      <c r="C20" s="20">
        <v>375763.92</v>
      </c>
      <c r="D20" s="20">
        <v>375763.92</v>
      </c>
      <c r="E20" s="20">
        <v>375763.92</v>
      </c>
    </row>
    <row r="21" spans="1:5" s="12" customFormat="1" ht="21" customHeight="1">
      <c r="A21" s="16" t="s">
        <v>27</v>
      </c>
      <c r="B21" s="9" t="s">
        <v>28</v>
      </c>
      <c r="C21" s="20">
        <v>25686462</v>
      </c>
      <c r="D21" s="20">
        <v>26208582</v>
      </c>
      <c r="E21" s="20">
        <v>26309282</v>
      </c>
    </row>
    <row r="22" spans="1:5" s="17" customFormat="1" ht="38.25" customHeight="1">
      <c r="A22" s="16" t="s">
        <v>29</v>
      </c>
      <c r="B22" s="9" t="s">
        <v>30</v>
      </c>
      <c r="C22" s="20">
        <v>14294906.08</v>
      </c>
      <c r="D22" s="20">
        <v>14833431.08</v>
      </c>
      <c r="E22" s="20">
        <v>15789301.08</v>
      </c>
    </row>
    <row r="23" spans="1:5" ht="23.25" customHeight="1">
      <c r="A23" s="16" t="s">
        <v>31</v>
      </c>
      <c r="B23" s="9" t="s">
        <v>32</v>
      </c>
      <c r="C23" s="20">
        <v>6783</v>
      </c>
      <c r="D23" s="20">
        <v>6783</v>
      </c>
      <c r="E23" s="20">
        <v>6783</v>
      </c>
    </row>
    <row r="24" spans="1:5" ht="18.75" customHeight="1">
      <c r="A24" s="16" t="s">
        <v>33</v>
      </c>
      <c r="B24" s="9" t="s">
        <v>34</v>
      </c>
      <c r="C24" s="20">
        <v>0</v>
      </c>
      <c r="D24" s="20">
        <v>0</v>
      </c>
      <c r="E24" s="20">
        <v>0</v>
      </c>
    </row>
    <row r="25" spans="1:5" ht="36" customHeight="1">
      <c r="A25" s="16" t="s">
        <v>35</v>
      </c>
      <c r="B25" s="9" t="s">
        <v>36</v>
      </c>
      <c r="C25" s="20">
        <v>6783</v>
      </c>
      <c r="D25" s="20">
        <v>6783</v>
      </c>
      <c r="E25" s="20">
        <v>6783</v>
      </c>
    </row>
    <row r="26" spans="1:5" ht="39.75" customHeight="1">
      <c r="A26" s="23" t="s">
        <v>37</v>
      </c>
      <c r="B26" s="24"/>
      <c r="C26" s="21">
        <f>C18+C19+C20+C21+C22+C23+C24+C25</f>
        <v>41228090</v>
      </c>
      <c r="D26" s="21">
        <f t="shared" ref="D26:E26" si="0">D18+D19+D20+D21+D22+D23+D24+D25</f>
        <v>43077123</v>
      </c>
      <c r="E26" s="21">
        <f t="shared" si="0"/>
        <v>44957830</v>
      </c>
    </row>
    <row r="27" spans="1:5" ht="25.5" customHeight="1">
      <c r="A27" s="27" t="s">
        <v>38</v>
      </c>
      <c r="B27" s="28"/>
      <c r="C27" s="22">
        <f>C16-C26</f>
        <v>0</v>
      </c>
      <c r="D27" s="22">
        <f>D16-D26</f>
        <v>0</v>
      </c>
      <c r="E27" s="22">
        <f>E16-E26</f>
        <v>0</v>
      </c>
    </row>
  </sheetData>
  <mergeCells count="9">
    <mergeCell ref="A16:B16"/>
    <mergeCell ref="A17:E17"/>
    <mergeCell ref="A26:B26"/>
    <mergeCell ref="A27:B27"/>
    <mergeCell ref="A1:E3"/>
    <mergeCell ref="A4:E4"/>
    <mergeCell ref="A5:A6"/>
    <mergeCell ref="B5:B6"/>
    <mergeCell ref="C5:E5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8"/>
  <sheetViews>
    <sheetView tabSelected="1" topLeftCell="A16" workbookViewId="0">
      <selection activeCell="E24" sqref="E24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9" t="s">
        <v>44</v>
      </c>
      <c r="B1" s="29"/>
      <c r="C1" s="29"/>
      <c r="D1" s="29"/>
      <c r="E1" s="29"/>
    </row>
    <row r="2" spans="1:5" ht="14.25" customHeight="1">
      <c r="A2" s="29"/>
      <c r="B2" s="29"/>
      <c r="C2" s="29"/>
      <c r="D2" s="29"/>
      <c r="E2" s="29"/>
    </row>
    <row r="3" spans="1:5" ht="9.75" customHeight="1">
      <c r="A3" s="29"/>
      <c r="B3" s="29"/>
      <c r="C3" s="29"/>
      <c r="D3" s="29"/>
      <c r="E3" s="29"/>
    </row>
    <row r="4" spans="1:5" ht="24" customHeight="1">
      <c r="A4" s="30" t="s">
        <v>0</v>
      </c>
      <c r="B4" s="31"/>
      <c r="C4" s="31"/>
      <c r="D4" s="31"/>
      <c r="E4" s="31"/>
    </row>
    <row r="5" spans="1:5" ht="30.75" customHeight="1">
      <c r="A5" s="32" t="s">
        <v>1</v>
      </c>
      <c r="B5" s="32" t="s">
        <v>2</v>
      </c>
      <c r="C5" s="34" t="s">
        <v>39</v>
      </c>
      <c r="D5" s="35"/>
      <c r="E5" s="36"/>
    </row>
    <row r="6" spans="1:5" ht="22.5" customHeight="1">
      <c r="A6" s="33"/>
      <c r="B6" s="33"/>
      <c r="C6" s="2" t="s">
        <v>40</v>
      </c>
      <c r="D6" s="2" t="s">
        <v>41</v>
      </c>
      <c r="E6" s="2" t="s">
        <v>45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C9+C10+C11+C12+C14+C15+C13</f>
        <v>9521800</v>
      </c>
      <c r="D8" s="6">
        <f>D9+D10+D11+D12+D14+D15+D13</f>
        <v>9715100</v>
      </c>
      <c r="E8" s="6">
        <f>E9+E10+E11+E12+E14+E15+E13</f>
        <v>9888300</v>
      </c>
    </row>
    <row r="9" spans="1:5" ht="35.25" customHeight="1">
      <c r="A9" s="8" t="s">
        <v>5</v>
      </c>
      <c r="B9" s="9" t="s">
        <v>6</v>
      </c>
      <c r="C9" s="10">
        <v>649400</v>
      </c>
      <c r="D9" s="10">
        <v>657400</v>
      </c>
      <c r="E9" s="10">
        <v>705700</v>
      </c>
    </row>
    <row r="10" spans="1:5" ht="75.75" customHeight="1">
      <c r="A10" s="8" t="s">
        <v>7</v>
      </c>
      <c r="B10" s="9" t="s">
        <v>8</v>
      </c>
      <c r="C10" s="10">
        <v>0</v>
      </c>
      <c r="D10" s="10">
        <v>0</v>
      </c>
      <c r="E10" s="10">
        <v>0</v>
      </c>
    </row>
    <row r="11" spans="1:5" s="12" customFormat="1" ht="39" customHeight="1">
      <c r="A11" s="8" t="s">
        <v>9</v>
      </c>
      <c r="B11" s="9" t="s">
        <v>10</v>
      </c>
      <c r="C11" s="10">
        <v>242000</v>
      </c>
      <c r="D11" s="10">
        <v>260000</v>
      </c>
      <c r="E11" s="10">
        <v>278000</v>
      </c>
    </row>
    <row r="12" spans="1:5" s="1" customFormat="1" ht="33.75" customHeight="1">
      <c r="A12" s="8" t="s">
        <v>11</v>
      </c>
      <c r="B12" s="9" t="s">
        <v>12</v>
      </c>
      <c r="C12" s="10">
        <v>7104000</v>
      </c>
      <c r="D12" s="10">
        <v>7319000</v>
      </c>
      <c r="E12" s="10">
        <v>7389000</v>
      </c>
    </row>
    <row r="13" spans="1:5" s="1" customFormat="1" ht="33.75" customHeight="1">
      <c r="A13" s="8" t="s">
        <v>42</v>
      </c>
      <c r="B13" s="9" t="s">
        <v>43</v>
      </c>
      <c r="C13" s="10">
        <v>4800</v>
      </c>
      <c r="D13" s="10">
        <v>4800</v>
      </c>
      <c r="E13" s="10">
        <v>4800</v>
      </c>
    </row>
    <row r="14" spans="1:5" s="1" customFormat="1" ht="86.25" customHeight="1">
      <c r="A14" s="8" t="s">
        <v>13</v>
      </c>
      <c r="B14" s="9" t="s">
        <v>14</v>
      </c>
      <c r="C14" s="10">
        <v>92000</v>
      </c>
      <c r="D14" s="10">
        <v>92000</v>
      </c>
      <c r="E14" s="10">
        <v>92000</v>
      </c>
    </row>
    <row r="15" spans="1:5" s="12" customFormat="1" ht="60.75" customHeight="1">
      <c r="A15" s="8" t="s">
        <v>15</v>
      </c>
      <c r="B15" s="9" t="s">
        <v>16</v>
      </c>
      <c r="C15" s="10">
        <v>1429600</v>
      </c>
      <c r="D15" s="10">
        <v>1381900</v>
      </c>
      <c r="E15" s="10">
        <v>1418800</v>
      </c>
    </row>
    <row r="16" spans="1:5" s="12" customFormat="1" ht="39.75" customHeight="1">
      <c r="A16" s="13" t="s">
        <v>17</v>
      </c>
      <c r="B16" s="5" t="s">
        <v>18</v>
      </c>
      <c r="C16" s="14">
        <v>2073602</v>
      </c>
      <c r="D16" s="14">
        <v>2186750</v>
      </c>
      <c r="E16" s="14">
        <v>2233568</v>
      </c>
    </row>
    <row r="17" spans="1:5" s="12" customFormat="1" ht="24" customHeight="1">
      <c r="A17" s="23" t="s">
        <v>19</v>
      </c>
      <c r="B17" s="24"/>
      <c r="C17" s="15">
        <f>C8+C16</f>
        <v>11595402</v>
      </c>
      <c r="D17" s="15">
        <f>D8+D16</f>
        <v>11901850</v>
      </c>
      <c r="E17" s="15">
        <f>E8+E16</f>
        <v>12121868</v>
      </c>
    </row>
    <row r="18" spans="1:5" s="12" customFormat="1" ht="36.75" customHeight="1">
      <c r="A18" s="25" t="s">
        <v>20</v>
      </c>
      <c r="B18" s="26"/>
      <c r="C18" s="26"/>
      <c r="D18" s="26"/>
      <c r="E18" s="26"/>
    </row>
    <row r="19" spans="1:5" s="7" customFormat="1" ht="36" customHeight="1">
      <c r="A19" s="16" t="s">
        <v>21</v>
      </c>
      <c r="B19" s="9" t="s">
        <v>22</v>
      </c>
      <c r="C19" s="11">
        <f>2964159+2725569+2268511</f>
        <v>7958239</v>
      </c>
      <c r="D19" s="11">
        <f>3044674+2754809+2345311</f>
        <v>8144794</v>
      </c>
      <c r="E19" s="11">
        <f>3197824+2796571+2422187</f>
        <v>8416582</v>
      </c>
    </row>
    <row r="20" spans="1:5" s="12" customFormat="1" ht="19.5" customHeight="1">
      <c r="A20" s="16" t="s">
        <v>23</v>
      </c>
      <c r="B20" s="9" t="s">
        <v>24</v>
      </c>
      <c r="C20" s="11">
        <f>390734+390734+390734</f>
        <v>1172202</v>
      </c>
      <c r="D20" s="11">
        <f>428450+428450+428450</f>
        <v>1285350</v>
      </c>
      <c r="E20" s="11">
        <f>444056+444056+444056</f>
        <v>1332168</v>
      </c>
    </row>
    <row r="21" spans="1:5" s="1" customFormat="1" ht="63" customHeight="1">
      <c r="A21" s="16" t="s">
        <v>25</v>
      </c>
      <c r="B21" s="9" t="s">
        <v>26</v>
      </c>
      <c r="C21" s="11">
        <f>30500</f>
        <v>30500</v>
      </c>
      <c r="D21" s="11">
        <f>30500</f>
        <v>30500</v>
      </c>
      <c r="E21" s="11">
        <v>0</v>
      </c>
    </row>
    <row r="22" spans="1:5" s="12" customFormat="1" ht="21" customHeight="1">
      <c r="A22" s="16" t="s">
        <v>27</v>
      </c>
      <c r="B22" s="9" t="s">
        <v>28</v>
      </c>
      <c r="C22" s="11">
        <f>48000</f>
        <v>48000</v>
      </c>
      <c r="D22" s="11">
        <f>48000</f>
        <v>48000</v>
      </c>
      <c r="E22" s="11"/>
    </row>
    <row r="23" spans="1:5" s="17" customFormat="1" ht="38.25" customHeight="1">
      <c r="A23" s="16" t="s">
        <v>29</v>
      </c>
      <c r="B23" s="9" t="s">
        <v>30</v>
      </c>
      <c r="C23" s="11">
        <f>275645+114606+34900</f>
        <v>425151</v>
      </c>
      <c r="D23" s="11">
        <f>285417+114479+34900</f>
        <v>434796</v>
      </c>
      <c r="E23" s="11">
        <f>265198+114610+34900</f>
        <v>414708</v>
      </c>
    </row>
    <row r="24" spans="1:5" s="1" customFormat="1" ht="23.25" customHeight="1">
      <c r="A24" s="16" t="s">
        <v>31</v>
      </c>
      <c r="B24" s="9" t="s">
        <v>32</v>
      </c>
      <c r="C24" s="11">
        <f>3533+2684+2435</f>
        <v>8652</v>
      </c>
      <c r="D24" s="11">
        <f t="shared" ref="D24:E24" si="0">3533+2684+2435</f>
        <v>8652</v>
      </c>
      <c r="E24" s="11">
        <f t="shared" si="0"/>
        <v>8652</v>
      </c>
    </row>
    <row r="25" spans="1:5" s="1" customFormat="1" ht="18.75" customHeight="1">
      <c r="A25" s="16" t="s">
        <v>33</v>
      </c>
      <c r="B25" s="9" t="s">
        <v>34</v>
      </c>
      <c r="C25" s="11">
        <f>684980+490825+768201</f>
        <v>1944006</v>
      </c>
      <c r="D25" s="11">
        <f>684980+490825+765301</f>
        <v>1941106</v>
      </c>
      <c r="E25" s="11">
        <f>684980+490825+765301</f>
        <v>1941106</v>
      </c>
    </row>
    <row r="26" spans="1:5" s="1" customFormat="1" ht="36" customHeight="1">
      <c r="A26" s="16" t="s">
        <v>35</v>
      </c>
      <c r="B26" s="9" t="s">
        <v>36</v>
      </c>
      <c r="C26" s="11">
        <f>3533+2684+2435</f>
        <v>8652</v>
      </c>
      <c r="D26" s="11">
        <f>3533+2684+2435</f>
        <v>8652</v>
      </c>
      <c r="E26" s="11">
        <f>3533+2684+2435</f>
        <v>8652</v>
      </c>
    </row>
    <row r="27" spans="1:5" s="1" customFormat="1" ht="39.75" customHeight="1">
      <c r="A27" s="23" t="s">
        <v>37</v>
      </c>
      <c r="B27" s="24"/>
      <c r="C27" s="15">
        <f>C19+C20+C21+C22+C23+C24+C25+C26</f>
        <v>11595402</v>
      </c>
      <c r="D27" s="15">
        <f t="shared" ref="D27:E27" si="1">D19+D20+D21+D22+D23+D24+D25+D26</f>
        <v>11901850</v>
      </c>
      <c r="E27" s="15">
        <f t="shared" si="1"/>
        <v>12121868</v>
      </c>
    </row>
    <row r="28" spans="1:5" s="1" customFormat="1" ht="25.5" customHeight="1">
      <c r="A28" s="27" t="s">
        <v>38</v>
      </c>
      <c r="B28" s="28"/>
      <c r="C28" s="18">
        <f>C17-C27</f>
        <v>0</v>
      </c>
      <c r="D28" s="18">
        <f>D17-D27</f>
        <v>0</v>
      </c>
      <c r="E28" s="18">
        <f>E17-E27</f>
        <v>0</v>
      </c>
    </row>
  </sheetData>
  <mergeCells count="9">
    <mergeCell ref="A18:E18"/>
    <mergeCell ref="A27:B27"/>
    <mergeCell ref="A28:B28"/>
    <mergeCell ref="A1:E3"/>
    <mergeCell ref="A4:E4"/>
    <mergeCell ref="A5:A6"/>
    <mergeCell ref="B5:B6"/>
    <mergeCell ref="C5:E5"/>
    <mergeCell ref="A17:B17"/>
  </mergeCells>
  <pageMargins left="0.27559055118110237" right="0.15748031496062992" top="0.43307086614173229" bottom="0.74803149606299213" header="0.27559055118110237" footer="0.35433070866141736"/>
  <pageSetup paperSize="9" scale="72" orientation="portrait" r:id="rId1"/>
  <headerFooter alignWithMargins="0">
    <oddHeader>&amp;C&amp;"Arial Cyr,Regular"&amp;10&amp;P</oddHeader>
  </headerFooter>
  <rowBreaks count="1" manualBreakCount="1">
    <brk id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D28"/>
  <sheetViews>
    <sheetView topLeftCell="A16" workbookViewId="0">
      <selection activeCell="E14" sqref="E14"/>
    </sheetView>
  </sheetViews>
  <sheetFormatPr defaultRowHeight="15.75"/>
  <cols>
    <col min="1" max="1" width="23.75" style="1" customWidth="1"/>
    <col min="2" max="2" width="34" style="1" customWidth="1"/>
    <col min="3" max="3" width="18.625" style="19" customWidth="1"/>
    <col min="4" max="4" width="18.5" style="19" customWidth="1"/>
    <col min="5" max="5" width="18.25" style="19" customWidth="1"/>
    <col min="6" max="1018" width="8.5" style="1" customWidth="1"/>
  </cols>
  <sheetData>
    <row r="1" spans="1:5" ht="15.75" customHeight="1">
      <c r="A1" s="29" t="s">
        <v>44</v>
      </c>
      <c r="B1" s="29"/>
      <c r="C1" s="29"/>
      <c r="D1" s="29"/>
      <c r="E1" s="29"/>
    </row>
    <row r="2" spans="1:5" ht="14.25" customHeight="1">
      <c r="A2" s="29"/>
      <c r="B2" s="29"/>
      <c r="C2" s="29"/>
      <c r="D2" s="29"/>
      <c r="E2" s="29"/>
    </row>
    <row r="3" spans="1:5" ht="9.75" customHeight="1">
      <c r="A3" s="29"/>
      <c r="B3" s="29"/>
      <c r="C3" s="29"/>
      <c r="D3" s="29"/>
      <c r="E3" s="29"/>
    </row>
    <row r="4" spans="1:5" ht="24" customHeight="1">
      <c r="A4" s="30" t="s">
        <v>0</v>
      </c>
      <c r="B4" s="31"/>
      <c r="C4" s="31"/>
      <c r="D4" s="31"/>
      <c r="E4" s="31"/>
    </row>
    <row r="5" spans="1:5" ht="30.75" customHeight="1">
      <c r="A5" s="32" t="s">
        <v>1</v>
      </c>
      <c r="B5" s="32" t="s">
        <v>2</v>
      </c>
      <c r="C5" s="34" t="s">
        <v>39</v>
      </c>
      <c r="D5" s="35"/>
      <c r="E5" s="36"/>
    </row>
    <row r="6" spans="1:5" ht="22.5" customHeight="1">
      <c r="A6" s="33"/>
      <c r="B6" s="33"/>
      <c r="C6" s="2" t="s">
        <v>40</v>
      </c>
      <c r="D6" s="2" t="s">
        <v>41</v>
      </c>
      <c r="E6" s="2" t="s">
        <v>45</v>
      </c>
    </row>
    <row r="7" spans="1:5" ht="22.5" customHeight="1">
      <c r="A7" s="3">
        <v>1</v>
      </c>
      <c r="B7" s="3">
        <v>2</v>
      </c>
      <c r="C7" s="4">
        <v>3</v>
      </c>
      <c r="D7" s="3">
        <v>4</v>
      </c>
      <c r="E7" s="4">
        <v>5</v>
      </c>
    </row>
    <row r="8" spans="1:5" s="7" customFormat="1" ht="41.25" customHeight="1">
      <c r="A8" s="5" t="s">
        <v>3</v>
      </c>
      <c r="B8" s="5" t="s">
        <v>4</v>
      </c>
      <c r="C8" s="6">
        <f>C9+C10+C11+C12+C14+C15+C13</f>
        <v>36266400</v>
      </c>
      <c r="D8" s="6">
        <f>D9+D10+D11+D12+D14+D15+D13</f>
        <v>38233300</v>
      </c>
      <c r="E8" s="6">
        <f>E9+E10+E11+E12+E14+E15+E13</f>
        <v>40256000</v>
      </c>
    </row>
    <row r="9" spans="1:5" ht="35.25" customHeight="1">
      <c r="A9" s="8" t="s">
        <v>5</v>
      </c>
      <c r="B9" s="9" t="s">
        <v>6</v>
      </c>
      <c r="C9" s="10">
        <f>'прогноз основых характер. город'!C9+'прогноз основых характерист пос'!C9</f>
        <v>10900600</v>
      </c>
      <c r="D9" s="10">
        <f>'прогноз основых характер. город'!D9+'прогноз основых характерист пос'!D9</f>
        <v>11694200</v>
      </c>
      <c r="E9" s="10">
        <f>'прогноз основых характер. город'!E9+'прогноз основых характерист пос'!E9</f>
        <v>12553500</v>
      </c>
    </row>
    <row r="10" spans="1:5" ht="75.75" customHeight="1">
      <c r="A10" s="8" t="s">
        <v>7</v>
      </c>
      <c r="B10" s="9" t="s">
        <v>8</v>
      </c>
      <c r="C10" s="10">
        <f>'прогноз основых характер. город'!C10+'прогноз основых характерист пос'!C10</f>
        <v>2991400</v>
      </c>
      <c r="D10" s="10">
        <f>'прогноз основых характер. город'!D10+'прогноз основых характерист пос'!D10</f>
        <v>3025400</v>
      </c>
      <c r="E10" s="10">
        <f>'прогноз основых характер. город'!E10+'прогноз основых характерист пос'!E10</f>
        <v>3920900</v>
      </c>
    </row>
    <row r="11" spans="1:5" s="12" customFormat="1" ht="39" customHeight="1">
      <c r="A11" s="8" t="s">
        <v>9</v>
      </c>
      <c r="B11" s="9" t="s">
        <v>10</v>
      </c>
      <c r="C11" s="10">
        <f>'прогноз основых характер. город'!C11+'прогноз основых характерист пос'!C11</f>
        <v>898000</v>
      </c>
      <c r="D11" s="10">
        <f>'прогноз основых характер. город'!D11+'прогноз основых характерист пос'!D11</f>
        <v>956000</v>
      </c>
      <c r="E11" s="10">
        <f>'прогноз основых характер. город'!E11+'прогноз основых характерист пос'!E11</f>
        <v>1022000</v>
      </c>
    </row>
    <row r="12" spans="1:5" s="1" customFormat="1" ht="33.75" customHeight="1">
      <c r="A12" s="8" t="s">
        <v>11</v>
      </c>
      <c r="B12" s="9" t="s">
        <v>12</v>
      </c>
      <c r="C12" s="10">
        <f>'прогноз основых характер. город'!C12+'прогноз основых характерист пос'!C12</f>
        <v>18067000</v>
      </c>
      <c r="D12" s="10">
        <f>'прогноз основых характер. город'!D12+'прогноз основых характерист пос'!D12</f>
        <v>19315000</v>
      </c>
      <c r="E12" s="10">
        <f>'прогноз основых характер. город'!E12+'прогноз основых характерист пос'!E12</f>
        <v>19480000</v>
      </c>
    </row>
    <row r="13" spans="1:5" s="1" customFormat="1" ht="33.75" customHeight="1">
      <c r="A13" s="8" t="s">
        <v>42</v>
      </c>
      <c r="B13" s="9" t="s">
        <v>43</v>
      </c>
      <c r="C13" s="10">
        <f>'прогноз основых характерист пос'!C13</f>
        <v>4800</v>
      </c>
      <c r="D13" s="10">
        <f>'прогноз основых характерист пос'!D13</f>
        <v>4800</v>
      </c>
      <c r="E13" s="10">
        <f>'прогноз основых характерист пос'!E13</f>
        <v>4800</v>
      </c>
    </row>
    <row r="14" spans="1:5" s="1" customFormat="1" ht="86.25" customHeight="1">
      <c r="A14" s="8" t="s">
        <v>13</v>
      </c>
      <c r="B14" s="9" t="s">
        <v>14</v>
      </c>
      <c r="C14" s="10">
        <f>'прогноз основых характер. город'!C13+'прогноз основых характерист пос'!C14</f>
        <v>1475000</v>
      </c>
      <c r="D14" s="10">
        <f>'прогноз основых характер. город'!D13+'прогноз основых характерист пос'!D14</f>
        <v>1356000</v>
      </c>
      <c r="E14" s="10">
        <f>'прогноз основых характер. город'!E13+'прогноз основых характерист пос'!E14</f>
        <v>1356000</v>
      </c>
    </row>
    <row r="15" spans="1:5" s="12" customFormat="1" ht="60.75" customHeight="1">
      <c r="A15" s="8" t="s">
        <v>15</v>
      </c>
      <c r="B15" s="9" t="s">
        <v>16</v>
      </c>
      <c r="C15" s="10">
        <f>'прогноз основых характер. город'!C14+'прогноз основых характерист пос'!C15</f>
        <v>1929600</v>
      </c>
      <c r="D15" s="10">
        <f>'прогноз основых характер. город'!D14+'прогноз основых характерист пос'!D15</f>
        <v>1881900</v>
      </c>
      <c r="E15" s="10">
        <f>'прогноз основых характер. город'!E14+'прогноз основых характерист пос'!E15</f>
        <v>1918800</v>
      </c>
    </row>
    <row r="16" spans="1:5" s="12" customFormat="1" ht="39.75" customHeight="1">
      <c r="A16" s="13" t="s">
        <v>17</v>
      </c>
      <c r="B16" s="5" t="s">
        <v>18</v>
      </c>
      <c r="C16" s="14">
        <f>'прогноз основых характер. город'!C15+'прогноз основых характерист пос'!C16</f>
        <v>16557092</v>
      </c>
      <c r="D16" s="14">
        <f>'прогноз основых характер. город'!D15+'прогноз основых характерист пос'!D16</f>
        <v>16745673</v>
      </c>
      <c r="E16" s="14">
        <f>'прогноз основых характер. город'!E15+'прогноз основых характерист пос'!E16</f>
        <v>16823698</v>
      </c>
    </row>
    <row r="17" spans="1:5" s="12" customFormat="1" ht="24" customHeight="1">
      <c r="A17" s="23" t="s">
        <v>19</v>
      </c>
      <c r="B17" s="24"/>
      <c r="C17" s="15">
        <f>C8+C16</f>
        <v>52823492</v>
      </c>
      <c r="D17" s="15">
        <f>D8+D16</f>
        <v>54978973</v>
      </c>
      <c r="E17" s="15">
        <f>E8+E16</f>
        <v>57079698</v>
      </c>
    </row>
    <row r="18" spans="1:5" s="12" customFormat="1" ht="36.75" customHeight="1">
      <c r="A18" s="25" t="s">
        <v>20</v>
      </c>
      <c r="B18" s="26"/>
      <c r="C18" s="26"/>
      <c r="D18" s="26"/>
      <c r="E18" s="26"/>
    </row>
    <row r="19" spans="1:5" s="7" customFormat="1" ht="36" customHeight="1">
      <c r="A19" s="16" t="s">
        <v>21</v>
      </c>
      <c r="B19" s="9" t="s">
        <v>22</v>
      </c>
      <c r="C19" s="11">
        <f>'прогноз основых характер. город'!C18+'прогноз основых характерист пос'!C19</f>
        <v>8034163</v>
      </c>
      <c r="D19" s="11">
        <f>'прогноз основых характер. город'!D18+'прогноз основых характерист пос'!D19</f>
        <v>8933673</v>
      </c>
      <c r="E19" s="11">
        <f>'прогноз основых характер. город'!E18+'прогноз основых характерист пос'!E19</f>
        <v>9998391</v>
      </c>
    </row>
    <row r="20" spans="1:5" s="12" customFormat="1" ht="19.5" customHeight="1">
      <c r="A20" s="16" t="s">
        <v>23</v>
      </c>
      <c r="B20" s="9" t="s">
        <v>24</v>
      </c>
      <c r="C20" s="11">
        <f>'прогноз основых характер. город'!C19+'прогноз основых характерист пос'!C20</f>
        <v>1953670</v>
      </c>
      <c r="D20" s="11">
        <f>'прогноз основых характер. город'!D19+'прогноз основых характерист пос'!D20</f>
        <v>2142251</v>
      </c>
      <c r="E20" s="11">
        <f>'прогноз основых характер. город'!E19+'прогноз основых характерист пос'!E20</f>
        <v>2220276</v>
      </c>
    </row>
    <row r="21" spans="1:5" s="1" customFormat="1" ht="63" customHeight="1">
      <c r="A21" s="16" t="s">
        <v>25</v>
      </c>
      <c r="B21" s="9" t="s">
        <v>26</v>
      </c>
      <c r="C21" s="11">
        <f>'прогноз основых характер. город'!C20+'прогноз основых характерист пос'!C21</f>
        <v>406263.92</v>
      </c>
      <c r="D21" s="11">
        <f>'прогноз основых характер. город'!D20+'прогноз основых характерист пос'!D21</f>
        <v>406263.92</v>
      </c>
      <c r="E21" s="11">
        <f>'прогноз основых характер. город'!E20+'прогноз основых характерист пос'!E21</f>
        <v>375763.92</v>
      </c>
    </row>
    <row r="22" spans="1:5" s="12" customFormat="1" ht="21" customHeight="1">
      <c r="A22" s="16" t="s">
        <v>27</v>
      </c>
      <c r="B22" s="9" t="s">
        <v>28</v>
      </c>
      <c r="C22" s="11">
        <f>'прогноз основых характер. город'!C21+'прогноз основых характерист пос'!C22</f>
        <v>25734462</v>
      </c>
      <c r="D22" s="11">
        <f>'прогноз основых характер. город'!D21+'прогноз основых характерист пос'!D22</f>
        <v>26256582</v>
      </c>
      <c r="E22" s="11">
        <f>'прогноз основых характер. город'!E21+'прогноз основых характерист пос'!E22</f>
        <v>26309282</v>
      </c>
    </row>
    <row r="23" spans="1:5" s="17" customFormat="1" ht="38.25" customHeight="1">
      <c r="A23" s="16" t="s">
        <v>29</v>
      </c>
      <c r="B23" s="9" t="s">
        <v>30</v>
      </c>
      <c r="C23" s="11">
        <f>'прогноз основых характер. город'!C22+'прогноз основых характерист пос'!C23</f>
        <v>14720057.08</v>
      </c>
      <c r="D23" s="11">
        <f>'прогноз основых характер. город'!D22+'прогноз основых характерист пос'!D23</f>
        <v>15268227.08</v>
      </c>
      <c r="E23" s="11">
        <f>'прогноз основых характер. город'!E22+'прогноз основых характерист пос'!E23</f>
        <v>16204009.08</v>
      </c>
    </row>
    <row r="24" spans="1:5" s="1" customFormat="1" ht="23.25" customHeight="1">
      <c r="A24" s="16" t="s">
        <v>31</v>
      </c>
      <c r="B24" s="9" t="s">
        <v>32</v>
      </c>
      <c r="C24" s="11">
        <f>'прогноз основых характер. город'!C23+'прогноз основых характерист пос'!C24</f>
        <v>15435</v>
      </c>
      <c r="D24" s="11">
        <f>'прогноз основых характер. город'!D23+'прогноз основых характерист пос'!D24</f>
        <v>15435</v>
      </c>
      <c r="E24" s="11">
        <f>'прогноз основых характер. город'!E23+'прогноз основых характерист пос'!E24</f>
        <v>15435</v>
      </c>
    </row>
    <row r="25" spans="1:5" s="1" customFormat="1" ht="18.75" customHeight="1">
      <c r="A25" s="16" t="s">
        <v>33</v>
      </c>
      <c r="B25" s="9" t="s">
        <v>34</v>
      </c>
      <c r="C25" s="11">
        <f>'прогноз основых характер. город'!C24+'прогноз основых характерист пос'!C25</f>
        <v>1944006</v>
      </c>
      <c r="D25" s="11">
        <f>'прогноз основых характер. город'!D24+'прогноз основых характерист пос'!D25</f>
        <v>1941106</v>
      </c>
      <c r="E25" s="11">
        <f>'прогноз основых характер. город'!E24+'прогноз основых характерист пос'!E25</f>
        <v>1941106</v>
      </c>
    </row>
    <row r="26" spans="1:5" s="1" customFormat="1" ht="36" customHeight="1">
      <c r="A26" s="16" t="s">
        <v>35</v>
      </c>
      <c r="B26" s="9" t="s">
        <v>36</v>
      </c>
      <c r="C26" s="11">
        <f>'прогноз основых характер. город'!C25+'прогноз основых характерист пос'!C26</f>
        <v>15435</v>
      </c>
      <c r="D26" s="11">
        <f>'прогноз основых характер. город'!D25+'прогноз основых характерист пос'!D26</f>
        <v>15435</v>
      </c>
      <c r="E26" s="11">
        <f>'прогноз основых характер. город'!E25+'прогноз основых характерист пос'!E26</f>
        <v>15435</v>
      </c>
    </row>
    <row r="27" spans="1:5" s="1" customFormat="1" ht="39.75" customHeight="1">
      <c r="A27" s="23" t="s">
        <v>37</v>
      </c>
      <c r="B27" s="24"/>
      <c r="C27" s="15">
        <f>C19+C20+C21+C22+C23+C24+C25+C26</f>
        <v>52823492</v>
      </c>
      <c r="D27" s="15">
        <f t="shared" ref="D27:E27" si="0">D19+D20+D21+D22+D23+D24+D25+D26</f>
        <v>54978973</v>
      </c>
      <c r="E27" s="15">
        <f t="shared" si="0"/>
        <v>57079698</v>
      </c>
    </row>
    <row r="28" spans="1:5" s="1" customFormat="1" ht="25.5" customHeight="1">
      <c r="A28" s="27" t="s">
        <v>38</v>
      </c>
      <c r="B28" s="28"/>
      <c r="C28" s="18">
        <f>C17-C27</f>
        <v>0</v>
      </c>
      <c r="D28" s="18">
        <f>D17-D27</f>
        <v>0</v>
      </c>
      <c r="E28" s="18">
        <f>E17-E27</f>
        <v>0</v>
      </c>
    </row>
  </sheetData>
  <mergeCells count="9">
    <mergeCell ref="A18:E18"/>
    <mergeCell ref="A27:B27"/>
    <mergeCell ref="A28:B28"/>
    <mergeCell ref="A1:E3"/>
    <mergeCell ref="A4:E4"/>
    <mergeCell ref="A5:A6"/>
    <mergeCell ref="B5:B6"/>
    <mergeCell ref="C5:E5"/>
    <mergeCell ref="A17:B17"/>
  </mergeCells>
  <pageMargins left="0.27559055118110237" right="0.15748031496062992" top="0.43307086614173229" bottom="0.74803149606299213" header="0.27559055118110237" footer="0.35433070866141736"/>
  <pageSetup paperSize="9" scale="81" orientation="portrait" r:id="rId1"/>
  <headerFooter alignWithMargins="0">
    <oddHeader>&amp;C&amp;"Arial Cyr,Regular"&amp;10&amp;P</oddHeader>
  </headerFooter>
  <rowBreaks count="1" manualBreakCount="1">
    <brk id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прогноз основых характер. город</vt:lpstr>
      <vt:lpstr>прогноз основых характерист пос</vt:lpstr>
      <vt:lpstr>свод поселений</vt:lpstr>
      <vt:lpstr>'прогноз основых характер. город'!Область_печати</vt:lpstr>
      <vt:lpstr>'прогноз основых характерист пос'!Область_печати</vt:lpstr>
      <vt:lpstr>'свод поселений'!Область_печати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2023-11-10T06:33:09Z</cp:lastPrinted>
  <dcterms:created xsi:type="dcterms:W3CDTF">2020-11-16T12:32:15Z</dcterms:created>
  <dcterms:modified xsi:type="dcterms:W3CDTF">2024-11-13T13:53:56Z</dcterms:modified>
</cp:coreProperties>
</file>